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oldstein\Dropbox\Fin 3560\2025 Spring 3560\"/>
    </mc:Choice>
  </mc:AlternateContent>
  <xr:revisionPtr revIDLastSave="0" documentId="8_{13EA0C21-B772-452F-9755-CE35D4B93EBC}" xr6:coauthVersionLast="47" xr6:coauthVersionMax="47" xr10:uidLastSave="{00000000-0000-0000-0000-000000000000}"/>
  <bookViews>
    <workbookView xWindow="-108" yWindow="-108" windowWidth="23256" windowHeight="14016" activeTab="2" xr2:uid="{E6616503-667A-4A09-915C-0F7572EC8C93}"/>
  </bookViews>
  <sheets>
    <sheet name="First Bond" sheetId="1" r:id="rId1"/>
    <sheet name="zero" sheetId="2" r:id="rId2"/>
    <sheet name="odd bon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O16" i="3"/>
  <c r="N16" i="3"/>
  <c r="M16" i="3"/>
  <c r="L16" i="3"/>
  <c r="G16" i="3"/>
  <c r="F16" i="3"/>
  <c r="E16" i="3"/>
  <c r="O15" i="3"/>
  <c r="O18" i="3" s="1"/>
  <c r="O9" i="3"/>
  <c r="N9" i="3"/>
  <c r="M9" i="3"/>
  <c r="L9" i="3"/>
  <c r="G9" i="3"/>
  <c r="F9" i="3"/>
  <c r="E9" i="3"/>
  <c r="D9" i="3"/>
  <c r="D16" i="3" s="1"/>
  <c r="O11" i="3"/>
  <c r="N15" i="3"/>
  <c r="N18" i="3" s="1"/>
  <c r="M15" i="3"/>
  <c r="M18" i="3" s="1"/>
  <c r="J3" i="3"/>
  <c r="B3" i="3"/>
  <c r="E24" i="2"/>
  <c r="E23" i="2"/>
  <c r="E26" i="2"/>
  <c r="E27" i="2" s="1"/>
  <c r="J7" i="2"/>
  <c r="J11" i="2" s="1"/>
  <c r="J3" i="2"/>
  <c r="E28" i="1"/>
  <c r="E27" i="1"/>
  <c r="E25" i="1"/>
  <c r="E24" i="1"/>
  <c r="O9" i="1"/>
  <c r="N9" i="1"/>
  <c r="N16" i="1" s="1"/>
  <c r="M9" i="1"/>
  <c r="M16" i="1" s="1"/>
  <c r="L9" i="1"/>
  <c r="L16" i="1" s="1"/>
  <c r="N7" i="1"/>
  <c r="N15" i="1" s="1"/>
  <c r="M7" i="1"/>
  <c r="M15" i="1" s="1"/>
  <c r="L7" i="1"/>
  <c r="J3" i="1"/>
  <c r="B20" i="2"/>
  <c r="B7" i="2"/>
  <c r="B11" i="2" s="1"/>
  <c r="B3" i="2"/>
  <c r="G9" i="1"/>
  <c r="G16" i="1" s="1"/>
  <c r="F9" i="1"/>
  <c r="F16" i="1" s="1"/>
  <c r="E9" i="1"/>
  <c r="E16" i="1" s="1"/>
  <c r="D9" i="1"/>
  <c r="D16" i="1" s="1"/>
  <c r="B3" i="1"/>
  <c r="D7" i="1" s="1"/>
  <c r="L11" i="3" l="1"/>
  <c r="L15" i="3"/>
  <c r="L18" i="3" s="1"/>
  <c r="K18" i="3" s="1"/>
  <c r="M11" i="3"/>
  <c r="N11" i="3"/>
  <c r="O11" i="1"/>
  <c r="O7" i="1"/>
  <c r="O15" i="1" s="1"/>
  <c r="M18" i="1"/>
  <c r="N18" i="1"/>
  <c r="N11" i="1"/>
  <c r="O16" i="1"/>
  <c r="O18" i="1"/>
  <c r="L11" i="1"/>
  <c r="L15" i="1"/>
  <c r="L18" i="1" s="1"/>
  <c r="K18" i="1" s="1"/>
  <c r="M11" i="1"/>
  <c r="D11" i="1"/>
  <c r="D15" i="1"/>
  <c r="D18" i="1" s="1"/>
  <c r="E7" i="1"/>
  <c r="F7" i="1"/>
  <c r="G7" i="1"/>
  <c r="G15" i="3" l="1"/>
  <c r="G18" i="3" s="1"/>
  <c r="G11" i="3"/>
  <c r="D15" i="3"/>
  <c r="D18" i="3" s="1"/>
  <c r="D11" i="3"/>
  <c r="F15" i="3"/>
  <c r="F18" i="3" s="1"/>
  <c r="F11" i="3"/>
  <c r="E15" i="3"/>
  <c r="E18" i="3" s="1"/>
  <c r="E11" i="3"/>
  <c r="K11" i="3"/>
  <c r="E25" i="3" s="1"/>
  <c r="K11" i="1"/>
  <c r="K20" i="1" s="1"/>
  <c r="G11" i="1"/>
  <c r="G15" i="1"/>
  <c r="G18" i="1" s="1"/>
  <c r="F11" i="1"/>
  <c r="F15" i="1"/>
  <c r="F18" i="1" s="1"/>
  <c r="E11" i="1"/>
  <c r="E15" i="1"/>
  <c r="E18" i="1" s="1"/>
  <c r="C11" i="3" l="1"/>
  <c r="E12" i="3" s="1"/>
  <c r="C18" i="3"/>
  <c r="K20" i="3"/>
  <c r="C18" i="1"/>
  <c r="C11" i="1"/>
  <c r="C20" i="3" l="1"/>
  <c r="G12" i="3"/>
  <c r="D12" i="3"/>
  <c r="E24" i="3"/>
  <c r="E27" i="3" s="1"/>
  <c r="E28" i="3" s="1"/>
  <c r="O12" i="3"/>
  <c r="M12" i="3"/>
  <c r="L12" i="3"/>
  <c r="N12" i="3"/>
  <c r="F12" i="3"/>
  <c r="D12" i="1"/>
  <c r="L12" i="1"/>
  <c r="M12" i="1"/>
  <c r="O12" i="1"/>
  <c r="N12" i="1"/>
  <c r="G12" i="1"/>
  <c r="F12" i="1"/>
  <c r="E12" i="1"/>
  <c r="C20" i="1"/>
</calcChain>
</file>

<file path=xl/sharedStrings.xml><?xml version="1.0" encoding="utf-8"?>
<sst xmlns="http://schemas.openxmlformats.org/spreadsheetml/2006/main" count="78" uniqueCount="18">
  <si>
    <t>cash flow</t>
  </si>
  <si>
    <t>coupon</t>
  </si>
  <si>
    <t>FV</t>
  </si>
  <si>
    <t>Pmt</t>
  </si>
  <si>
    <t>discount factor</t>
  </si>
  <si>
    <t>PV</t>
  </si>
  <si>
    <t>cashflow*time</t>
  </si>
  <si>
    <t>Duration:</t>
  </si>
  <si>
    <t>discount rate</t>
  </si>
  <si>
    <t>from 10% to 11%:</t>
  </si>
  <si>
    <t>PV at 10%</t>
  </si>
  <si>
    <t>PV at 11%</t>
  </si>
  <si>
    <t>Delta P</t>
  </si>
  <si>
    <t>delta P/P</t>
  </si>
  <si>
    <t>Delta P/P</t>
  </si>
  <si>
    <t>duration</t>
  </si>
  <si>
    <t>Delta R</t>
  </si>
  <si>
    <t>1+R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</si>
</sst>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_(&quot;$&quot;* #,##0.0000_);_(&quot;$&quot;* \(#,##0.0000\);_(&quot;$&quot;* &quot;-&quot;??_);_(@_)"/>
    <numFmt numFmtId="166" formatCode="0.0000%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0" fontId="0" fillId="0" borderId="0" xfId="1" applyNumberFormat="1" applyFont="1"/>
    <xf numFmtId="165" fontId="0" fillId="0" borderId="0" xfId="2" applyNumberFormat="1" applyFont="1"/>
    <xf numFmtId="44" fontId="0" fillId="0" borderId="0" xfId="0" applyNumberFormat="1"/>
    <xf numFmtId="166" fontId="0" fillId="2" borderId="0" xfId="1" applyNumberFormat="1" applyFont="1" applyFill="1"/>
    <xf numFmtId="164" fontId="0" fillId="2" borderId="0" xfId="1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DF7B-0766-4A52-864C-99DC19374196}">
  <dimension ref="A1:O33"/>
  <sheetViews>
    <sheetView topLeftCell="A7" workbookViewId="0">
      <selection activeCell="E31" sqref="E31"/>
    </sheetView>
  </sheetViews>
  <sheetFormatPr defaultRowHeight="14.4" x14ac:dyDescent="0.3"/>
  <cols>
    <col min="1" max="1" width="18.5546875" customWidth="1"/>
    <col min="5" max="5" width="11.21875" bestFit="1" customWidth="1"/>
    <col min="9" max="9" width="13.109375" bestFit="1" customWidth="1"/>
  </cols>
  <sheetData>
    <row r="1" spans="1:15" x14ac:dyDescent="0.3">
      <c r="A1" t="s">
        <v>1</v>
      </c>
      <c r="B1" s="3">
        <v>0.04</v>
      </c>
      <c r="D1">
        <v>9.6250000000000002E-2</v>
      </c>
      <c r="I1" t="s">
        <v>1</v>
      </c>
      <c r="J1" s="3">
        <v>0.04</v>
      </c>
      <c r="L1">
        <v>9.6250000000000002E-2</v>
      </c>
    </row>
    <row r="2" spans="1:15" x14ac:dyDescent="0.3">
      <c r="A2" t="s">
        <v>2</v>
      </c>
      <c r="B2">
        <v>1000</v>
      </c>
      <c r="I2" t="s">
        <v>2</v>
      </c>
      <c r="J2">
        <v>1000</v>
      </c>
    </row>
    <row r="3" spans="1:15" x14ac:dyDescent="0.3">
      <c r="A3" t="s">
        <v>3</v>
      </c>
      <c r="B3">
        <f>B2*B1</f>
        <v>40</v>
      </c>
      <c r="I3" t="s">
        <v>3</v>
      </c>
      <c r="J3">
        <f>J2*J1</f>
        <v>40</v>
      </c>
    </row>
    <row r="4" spans="1:15" x14ac:dyDescent="0.3">
      <c r="A4" t="s">
        <v>8</v>
      </c>
      <c r="B4" s="1">
        <v>0.1</v>
      </c>
      <c r="I4" t="s">
        <v>8</v>
      </c>
      <c r="J4" s="1">
        <v>0.11</v>
      </c>
    </row>
    <row r="5" spans="1:15" x14ac:dyDescent="0.3">
      <c r="C5">
        <v>0</v>
      </c>
      <c r="D5">
        <v>1</v>
      </c>
      <c r="E5">
        <v>2</v>
      </c>
      <c r="F5">
        <v>3</v>
      </c>
      <c r="G5">
        <v>4</v>
      </c>
      <c r="K5">
        <v>0</v>
      </c>
      <c r="L5">
        <v>1</v>
      </c>
      <c r="M5">
        <v>2</v>
      </c>
      <c r="N5">
        <v>3</v>
      </c>
      <c r="O5">
        <v>4</v>
      </c>
    </row>
    <row r="7" spans="1:15" x14ac:dyDescent="0.3">
      <c r="A7" t="s">
        <v>0</v>
      </c>
      <c r="D7">
        <f>$B$3</f>
        <v>40</v>
      </c>
      <c r="E7">
        <f>$B$3</f>
        <v>40</v>
      </c>
      <c r="F7">
        <f>$B$3</f>
        <v>40</v>
      </c>
      <c r="G7">
        <f>$B$3+B2</f>
        <v>1040</v>
      </c>
      <c r="I7" t="s">
        <v>0</v>
      </c>
      <c r="L7">
        <f>$B$3</f>
        <v>40</v>
      </c>
      <c r="M7">
        <f>$B$3</f>
        <v>40</v>
      </c>
      <c r="N7">
        <f>$B$3</f>
        <v>40</v>
      </c>
      <c r="O7">
        <f>$B$3+J2</f>
        <v>1040</v>
      </c>
    </row>
    <row r="9" spans="1:15" x14ac:dyDescent="0.3">
      <c r="A9" t="s">
        <v>4</v>
      </c>
      <c r="D9">
        <f>1/(1+$B$4)^D5</f>
        <v>0.90909090909090906</v>
      </c>
      <c r="E9">
        <f>1/(1+$B$4)^E5</f>
        <v>0.82644628099173545</v>
      </c>
      <c r="F9">
        <f>1/(1+$B$4)^F5</f>
        <v>0.75131480090157754</v>
      </c>
      <c r="G9">
        <f>1/(1+$B$4)^G5</f>
        <v>0.68301345536507052</v>
      </c>
      <c r="I9" t="s">
        <v>4</v>
      </c>
      <c r="L9">
        <f>1/(1+$J$4)^L5</f>
        <v>0.9009009009009008</v>
      </c>
      <c r="M9">
        <f t="shared" ref="M9:O9" si="0">1/(1+$J$4)^M5</f>
        <v>0.8116224332440547</v>
      </c>
      <c r="N9">
        <f t="shared" si="0"/>
        <v>0.73119138130095018</v>
      </c>
      <c r="O9">
        <f t="shared" si="0"/>
        <v>0.65873097414500015</v>
      </c>
    </row>
    <row r="11" spans="1:15" x14ac:dyDescent="0.3">
      <c r="A11" t="s">
        <v>5</v>
      </c>
      <c r="C11">
        <f>SUM(D11:G11)</f>
        <v>809.80807321904217</v>
      </c>
      <c r="D11">
        <f>D7*D9</f>
        <v>36.36363636363636</v>
      </c>
      <c r="E11">
        <f>E7*E9</f>
        <v>33.057851239669418</v>
      </c>
      <c r="F11">
        <f>F7*F9</f>
        <v>30.052592036063103</v>
      </c>
      <c r="G11">
        <f>G7*G9</f>
        <v>710.33399357967335</v>
      </c>
      <c r="I11" t="s">
        <v>5</v>
      </c>
      <c r="K11">
        <f>SUM(L11:O11)</f>
        <v>782.82880172863634</v>
      </c>
      <c r="L11">
        <f>L7*L9</f>
        <v>36.03603603603603</v>
      </c>
      <c r="M11">
        <f>M7*M9</f>
        <v>32.464897329762188</v>
      </c>
      <c r="N11">
        <f>N7*N9</f>
        <v>29.247655252038008</v>
      </c>
      <c r="O11">
        <f>O7*O9</f>
        <v>685.08021311080017</v>
      </c>
    </row>
    <row r="12" spans="1:15" x14ac:dyDescent="0.3">
      <c r="D12" s="4">
        <f>D11/$C$11</f>
        <v>4.4904018083060632E-2</v>
      </c>
      <c r="E12" s="4">
        <f>E11/$C$11</f>
        <v>4.0821834620964212E-2</v>
      </c>
      <c r="F12" s="4">
        <f>F11/$C$11</f>
        <v>3.7110758746331095E-2</v>
      </c>
      <c r="G12" s="4">
        <f>G11/$C$11</f>
        <v>0.87716338854964415</v>
      </c>
      <c r="L12" s="4">
        <f>L11/$C$11</f>
        <v>4.4499477379609638E-2</v>
      </c>
      <c r="M12" s="4">
        <f>M11/$C$11</f>
        <v>4.0089619260909579E-2</v>
      </c>
      <c r="N12" s="4">
        <f>N11/$C$11</f>
        <v>3.6116774108927552E-2</v>
      </c>
      <c r="O12" s="4">
        <f>O11/$C$11</f>
        <v>0.84597849264154623</v>
      </c>
    </row>
    <row r="15" spans="1:15" x14ac:dyDescent="0.3">
      <c r="A15" t="s">
        <v>6</v>
      </c>
      <c r="D15">
        <f>D7*D5</f>
        <v>40</v>
      </c>
      <c r="E15">
        <f>E7*E5</f>
        <v>80</v>
      </c>
      <c r="F15">
        <f>F7*F5</f>
        <v>120</v>
      </c>
      <c r="G15">
        <f>G7*G5</f>
        <v>4160</v>
      </c>
      <c r="I15" t="s">
        <v>6</v>
      </c>
      <c r="L15">
        <f>L7*L5</f>
        <v>40</v>
      </c>
      <c r="M15">
        <f>M7*M5</f>
        <v>80</v>
      </c>
      <c r="N15">
        <f>N7*N5</f>
        <v>120</v>
      </c>
      <c r="O15">
        <f>O7*O5</f>
        <v>4160</v>
      </c>
    </row>
    <row r="16" spans="1:15" x14ac:dyDescent="0.3">
      <c r="A16" t="s">
        <v>4</v>
      </c>
      <c r="D16">
        <f>D9</f>
        <v>0.90909090909090906</v>
      </c>
      <c r="E16">
        <f>E9</f>
        <v>0.82644628099173545</v>
      </c>
      <c r="F16">
        <f>F9</f>
        <v>0.75131480090157754</v>
      </c>
      <c r="G16">
        <f>G9</f>
        <v>0.68301345536507052</v>
      </c>
      <c r="I16" t="s">
        <v>4</v>
      </c>
      <c r="L16">
        <f>L9</f>
        <v>0.9009009009009008</v>
      </c>
      <c r="M16">
        <f>M9</f>
        <v>0.8116224332440547</v>
      </c>
      <c r="N16">
        <f>N9</f>
        <v>0.73119138130095018</v>
      </c>
      <c r="O16">
        <f>O9</f>
        <v>0.65873097414500015</v>
      </c>
    </row>
    <row r="18" spans="1:15" x14ac:dyDescent="0.3">
      <c r="C18">
        <f>SUM(D18:G18)</f>
        <v>3033.9730892698581</v>
      </c>
      <c r="D18">
        <f>D15*D16</f>
        <v>36.36363636363636</v>
      </c>
      <c r="E18">
        <f>E15*E16</f>
        <v>66.115702479338836</v>
      </c>
      <c r="F18">
        <f>F15*F16</f>
        <v>90.15777610818931</v>
      </c>
      <c r="G18">
        <f>G15*G16</f>
        <v>2841.3359743186934</v>
      </c>
      <c r="K18">
        <f>SUM(L18:O18)</f>
        <v>2929.0296488948752</v>
      </c>
      <c r="L18">
        <f>L15*L16</f>
        <v>36.03603603603603</v>
      </c>
      <c r="M18">
        <f>M15*M16</f>
        <v>64.929794659524376</v>
      </c>
      <c r="N18">
        <f>N15*N16</f>
        <v>87.742965756114017</v>
      </c>
      <c r="O18">
        <f>O15*O16</f>
        <v>2740.3208524432007</v>
      </c>
    </row>
    <row r="20" spans="1:15" x14ac:dyDescent="0.3">
      <c r="A20" t="s">
        <v>7</v>
      </c>
      <c r="C20">
        <f>C18/C11</f>
        <v>3.7465335177625589</v>
      </c>
      <c r="I20" t="s">
        <v>7</v>
      </c>
      <c r="K20">
        <f>K18/K11</f>
        <v>3.7415966842648292</v>
      </c>
    </row>
    <row r="23" spans="1:15" x14ac:dyDescent="0.3">
      <c r="C23" t="s">
        <v>9</v>
      </c>
    </row>
    <row r="24" spans="1:15" x14ac:dyDescent="0.3">
      <c r="D24" s="2" t="s">
        <v>10</v>
      </c>
      <c r="E24" s="5">
        <f>C11</f>
        <v>809.80807321904217</v>
      </c>
      <c r="F24" s="2"/>
      <c r="G24" s="2"/>
    </row>
    <row r="25" spans="1:15" x14ac:dyDescent="0.3">
      <c r="D25" t="s">
        <v>11</v>
      </c>
      <c r="E25">
        <f>K11</f>
        <v>782.82880172863634</v>
      </c>
    </row>
    <row r="27" spans="1:15" x14ac:dyDescent="0.3">
      <c r="D27" t="s">
        <v>12</v>
      </c>
      <c r="E27" s="6">
        <f>E25-E24</f>
        <v>-26.979271490405836</v>
      </c>
    </row>
    <row r="28" spans="1:15" x14ac:dyDescent="0.3">
      <c r="D28" t="s">
        <v>13</v>
      </c>
      <c r="E28" s="7">
        <f>E27/E24</f>
        <v>-3.3315636609007118E-2</v>
      </c>
    </row>
    <row r="31" spans="1:15" x14ac:dyDescent="0.3">
      <c r="B31" t="s">
        <v>14</v>
      </c>
      <c r="C31" t="s">
        <v>15</v>
      </c>
      <c r="D31">
        <f>C20</f>
        <v>3.7465335177625589</v>
      </c>
      <c r="E31" s="8">
        <f>-D31*D32/D33</f>
        <v>-3.4059395616023259E-2</v>
      </c>
    </row>
    <row r="32" spans="1:15" x14ac:dyDescent="0.3">
      <c r="C32" t="s">
        <v>16</v>
      </c>
      <c r="D32">
        <v>0.01</v>
      </c>
    </row>
    <row r="33" spans="3:4" x14ac:dyDescent="0.3">
      <c r="C33" t="s">
        <v>17</v>
      </c>
      <c r="D33">
        <v>1.1000000000000001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0742-6B79-45D7-A9A2-2CC481A5F1F6}">
  <dimension ref="A1:N27"/>
  <sheetViews>
    <sheetView workbookViewId="0">
      <selection activeCell="E27" sqref="E27"/>
    </sheetView>
  </sheetViews>
  <sheetFormatPr defaultRowHeight="14.4" x14ac:dyDescent="0.3"/>
  <cols>
    <col min="5" max="5" width="10.6640625" bestFit="1" customWidth="1"/>
  </cols>
  <sheetData>
    <row r="1" spans="1:14" x14ac:dyDescent="0.3">
      <c r="A1" t="s">
        <v>1</v>
      </c>
      <c r="B1" s="3">
        <v>0.04</v>
      </c>
      <c r="I1" t="s">
        <v>1</v>
      </c>
      <c r="J1" s="3">
        <v>0.04</v>
      </c>
    </row>
    <row r="2" spans="1:14" x14ac:dyDescent="0.3">
      <c r="A2" t="s">
        <v>2</v>
      </c>
      <c r="B2">
        <v>1000</v>
      </c>
      <c r="I2" t="s">
        <v>2</v>
      </c>
      <c r="J2">
        <v>1000</v>
      </c>
    </row>
    <row r="3" spans="1:14" x14ac:dyDescent="0.3">
      <c r="A3" t="s">
        <v>3</v>
      </c>
      <c r="B3">
        <f>B2*B1</f>
        <v>40</v>
      </c>
      <c r="I3" t="s">
        <v>3</v>
      </c>
      <c r="J3">
        <f>J2*J1</f>
        <v>40</v>
      </c>
    </row>
    <row r="4" spans="1:14" x14ac:dyDescent="0.3">
      <c r="A4" t="s">
        <v>8</v>
      </c>
      <c r="B4" s="1">
        <v>0.1</v>
      </c>
      <c r="I4" t="s">
        <v>8</v>
      </c>
      <c r="J4" s="1">
        <v>0.11</v>
      </c>
    </row>
    <row r="5" spans="1:14" x14ac:dyDescent="0.3">
      <c r="B5">
        <v>0</v>
      </c>
      <c r="C5">
        <v>1</v>
      </c>
      <c r="D5">
        <v>2</v>
      </c>
      <c r="E5">
        <v>3</v>
      </c>
      <c r="F5">
        <v>3.746534</v>
      </c>
      <c r="J5">
        <v>0</v>
      </c>
      <c r="K5">
        <v>1</v>
      </c>
      <c r="L5">
        <v>2</v>
      </c>
      <c r="M5">
        <v>3</v>
      </c>
      <c r="N5">
        <v>3.746534</v>
      </c>
    </row>
    <row r="7" spans="1:14" x14ac:dyDescent="0.3">
      <c r="A7" t="s">
        <v>0</v>
      </c>
      <c r="B7">
        <f>F7/(1+B4)^F5</f>
        <v>699.71453855071513</v>
      </c>
      <c r="F7">
        <v>1000</v>
      </c>
      <c r="I7" t="s">
        <v>0</v>
      </c>
      <c r="J7">
        <f>N7/(1+J4)^N5</f>
        <v>676.38803885440336</v>
      </c>
      <c r="N7">
        <v>1000</v>
      </c>
    </row>
    <row r="9" spans="1:14" x14ac:dyDescent="0.3">
      <c r="A9" t="s">
        <v>4</v>
      </c>
      <c r="I9" t="s">
        <v>4</v>
      </c>
    </row>
    <row r="11" spans="1:14" x14ac:dyDescent="0.3">
      <c r="A11" t="s">
        <v>5</v>
      </c>
      <c r="B11">
        <f>B7</f>
        <v>699.71453855071513</v>
      </c>
      <c r="I11" t="s">
        <v>5</v>
      </c>
      <c r="J11">
        <f>J7</f>
        <v>676.38803885440336</v>
      </c>
    </row>
    <row r="15" spans="1:14" x14ac:dyDescent="0.3">
      <c r="A15" t="s">
        <v>6</v>
      </c>
      <c r="I15" t="s">
        <v>6</v>
      </c>
    </row>
    <row r="16" spans="1:14" x14ac:dyDescent="0.3">
      <c r="A16" t="s">
        <v>4</v>
      </c>
      <c r="I16" t="s">
        <v>4</v>
      </c>
    </row>
    <row r="20" spans="1:9" x14ac:dyDescent="0.3">
      <c r="A20" t="s">
        <v>7</v>
      </c>
      <c r="B20">
        <f>F5</f>
        <v>3.746534</v>
      </c>
      <c r="I20" t="s">
        <v>7</v>
      </c>
    </row>
    <row r="23" spans="1:9" x14ac:dyDescent="0.3">
      <c r="D23" s="2" t="s">
        <v>10</v>
      </c>
      <c r="E23" s="5">
        <f>B11</f>
        <v>699.71453855071513</v>
      </c>
    </row>
    <row r="24" spans="1:9" x14ac:dyDescent="0.3">
      <c r="D24" t="s">
        <v>11</v>
      </c>
      <c r="E24">
        <f>J11</f>
        <v>676.38803885440336</v>
      </c>
    </row>
    <row r="26" spans="1:9" x14ac:dyDescent="0.3">
      <c r="D26" t="s">
        <v>12</v>
      </c>
      <c r="E26" s="6">
        <f>E24-E23</f>
        <v>-23.326499696311771</v>
      </c>
    </row>
    <row r="27" spans="1:9" x14ac:dyDescent="0.3">
      <c r="D27" t="s">
        <v>13</v>
      </c>
      <c r="E27" s="7">
        <f>E26/E23</f>
        <v>-3.3337165960031105E-2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A5065-8D67-4264-B274-C3486D759EE0}">
  <dimension ref="A1:O28"/>
  <sheetViews>
    <sheetView tabSelected="1" workbookViewId="0">
      <selection activeCell="E28" sqref="E28"/>
    </sheetView>
  </sheetViews>
  <sheetFormatPr defaultRowHeight="14.4" x14ac:dyDescent="0.3"/>
  <cols>
    <col min="5" max="5" width="12" bestFit="1" customWidth="1"/>
  </cols>
  <sheetData>
    <row r="1" spans="1:15" x14ac:dyDescent="0.3">
      <c r="A1" t="s">
        <v>1</v>
      </c>
      <c r="B1" s="3">
        <v>0.04</v>
      </c>
      <c r="D1">
        <v>9.6250000000000002E-2</v>
      </c>
      <c r="I1" t="s">
        <v>1</v>
      </c>
      <c r="J1" s="3">
        <v>0.04</v>
      </c>
      <c r="L1">
        <v>9.6250000000000002E-2</v>
      </c>
    </row>
    <row r="2" spans="1:15" x14ac:dyDescent="0.3">
      <c r="A2" t="s">
        <v>2</v>
      </c>
      <c r="B2">
        <v>1000</v>
      </c>
      <c r="I2" t="s">
        <v>2</v>
      </c>
      <c r="J2">
        <v>1000</v>
      </c>
    </row>
    <row r="3" spans="1:15" x14ac:dyDescent="0.3">
      <c r="A3" t="s">
        <v>3</v>
      </c>
      <c r="B3">
        <f>B2*B1</f>
        <v>40</v>
      </c>
      <c r="I3" t="s">
        <v>3</v>
      </c>
      <c r="J3">
        <f>J2*J1</f>
        <v>40</v>
      </c>
    </row>
    <row r="4" spans="1:15" x14ac:dyDescent="0.3">
      <c r="A4" t="s">
        <v>8</v>
      </c>
      <c r="B4" s="1">
        <v>0.1</v>
      </c>
      <c r="I4" t="s">
        <v>8</v>
      </c>
      <c r="J4" s="1">
        <v>0.11</v>
      </c>
    </row>
    <row r="5" spans="1:15" x14ac:dyDescent="0.3">
      <c r="C5">
        <v>0</v>
      </c>
      <c r="D5">
        <v>1</v>
      </c>
      <c r="E5">
        <v>2</v>
      </c>
      <c r="F5">
        <v>3</v>
      </c>
      <c r="G5">
        <v>4</v>
      </c>
      <c r="K5">
        <v>0</v>
      </c>
      <c r="L5">
        <v>1</v>
      </c>
      <c r="M5">
        <v>2</v>
      </c>
      <c r="N5">
        <v>3</v>
      </c>
      <c r="O5">
        <v>4</v>
      </c>
    </row>
    <row r="7" spans="1:15" x14ac:dyDescent="0.3">
      <c r="A7" t="s">
        <v>0</v>
      </c>
      <c r="F7">
        <v>308.65750000000003</v>
      </c>
      <c r="G7">
        <v>1000</v>
      </c>
      <c r="I7" t="s">
        <v>0</v>
      </c>
      <c r="N7">
        <v>308.65750000000003</v>
      </c>
      <c r="O7">
        <v>1000</v>
      </c>
    </row>
    <row r="9" spans="1:15" x14ac:dyDescent="0.3">
      <c r="A9" t="s">
        <v>4</v>
      </c>
      <c r="D9">
        <f>1/(1+$B$4)^D5</f>
        <v>0.90909090909090906</v>
      </c>
      <c r="E9">
        <f>1/(1+$B$4)^E5</f>
        <v>0.82644628099173545</v>
      </c>
      <c r="F9">
        <f>1/(1+$B$4)^F5</f>
        <v>0.75131480090157754</v>
      </c>
      <c r="G9">
        <f>1/(1+$B$4)^G5</f>
        <v>0.68301345536507052</v>
      </c>
      <c r="I9" t="s">
        <v>4</v>
      </c>
      <c r="L9">
        <f>1/(1+$J$4)^L5</f>
        <v>0.9009009009009008</v>
      </c>
      <c r="M9">
        <f t="shared" ref="M9:O9" si="0">1/(1+$J$4)^M5</f>
        <v>0.8116224332440547</v>
      </c>
      <c r="N9">
        <f t="shared" si="0"/>
        <v>0.73119138130095018</v>
      </c>
      <c r="O9">
        <f t="shared" si="0"/>
        <v>0.65873097414500015</v>
      </c>
    </row>
    <row r="11" spans="1:15" x14ac:dyDescent="0.3">
      <c r="A11" t="s">
        <v>5</v>
      </c>
      <c r="C11">
        <f>SUM(D11:G11)</f>
        <v>914.9124035243492</v>
      </c>
      <c r="D11">
        <f>D7*D9</f>
        <v>0</v>
      </c>
      <c r="E11">
        <f>E7*E9</f>
        <v>0</v>
      </c>
      <c r="F11">
        <f>F7*F9</f>
        <v>231.89894815927869</v>
      </c>
      <c r="G11">
        <f>G7*G9</f>
        <v>683.01345536507051</v>
      </c>
      <c r="I11" t="s">
        <v>5</v>
      </c>
      <c r="K11">
        <f>SUM(L11:O11)</f>
        <v>884.4186779188982</v>
      </c>
      <c r="L11">
        <f>L7*L9</f>
        <v>0</v>
      </c>
      <c r="M11">
        <f>M7*M9</f>
        <v>0</v>
      </c>
      <c r="N11">
        <f>N7*N9</f>
        <v>225.68770377389805</v>
      </c>
      <c r="O11">
        <f>O7*O9</f>
        <v>658.73097414500012</v>
      </c>
    </row>
    <row r="12" spans="1:15" x14ac:dyDescent="0.3">
      <c r="D12" s="4">
        <f>D11/$C$11</f>
        <v>0</v>
      </c>
      <c r="E12" s="4">
        <f>E11/$C$11</f>
        <v>0</v>
      </c>
      <c r="F12" s="4">
        <f>F11/$C$11</f>
        <v>0.25346573864992639</v>
      </c>
      <c r="G12" s="4">
        <f>G11/$C$11</f>
        <v>0.74653426135007361</v>
      </c>
      <c r="L12" s="4">
        <f>L11/$C$11</f>
        <v>0</v>
      </c>
      <c r="M12" s="4">
        <f>M11/$C$11</f>
        <v>0</v>
      </c>
      <c r="N12" s="4">
        <f>N11/$C$11</f>
        <v>0.24667684349291005</v>
      </c>
      <c r="O12" s="4">
        <f>O11/$C$11</f>
        <v>0.71999348965812648</v>
      </c>
    </row>
    <row r="15" spans="1:15" x14ac:dyDescent="0.3">
      <c r="A15" t="s">
        <v>6</v>
      </c>
      <c r="D15">
        <f>D7*D5</f>
        <v>0</v>
      </c>
      <c r="E15">
        <f>E7*E5</f>
        <v>0</v>
      </c>
      <c r="F15">
        <f>F7*F5</f>
        <v>925.97250000000008</v>
      </c>
      <c r="G15">
        <f>G7*G5</f>
        <v>4000</v>
      </c>
      <c r="I15" t="s">
        <v>6</v>
      </c>
      <c r="L15">
        <f>L7*L5</f>
        <v>0</v>
      </c>
      <c r="M15">
        <f>M7*M5</f>
        <v>0</v>
      </c>
      <c r="N15">
        <f>N7*N5</f>
        <v>925.97250000000008</v>
      </c>
      <c r="O15">
        <f>O7*O5</f>
        <v>4000</v>
      </c>
    </row>
    <row r="16" spans="1:15" x14ac:dyDescent="0.3">
      <c r="A16" t="s">
        <v>4</v>
      </c>
      <c r="D16">
        <f>D9</f>
        <v>0.90909090909090906</v>
      </c>
      <c r="E16">
        <f>E9</f>
        <v>0.82644628099173545</v>
      </c>
      <c r="F16">
        <f>F9</f>
        <v>0.75131480090157754</v>
      </c>
      <c r="G16">
        <f>G9</f>
        <v>0.68301345536507052</v>
      </c>
      <c r="I16" t="s">
        <v>4</v>
      </c>
      <c r="L16">
        <f>L9</f>
        <v>0.9009009009009008</v>
      </c>
      <c r="M16">
        <f>M9</f>
        <v>0.8116224332440547</v>
      </c>
      <c r="N16">
        <f>N9</f>
        <v>0.73119138130095018</v>
      </c>
      <c r="O16">
        <f>O9</f>
        <v>0.65873097414500015</v>
      </c>
    </row>
    <row r="18" spans="1:15" x14ac:dyDescent="0.3">
      <c r="C18">
        <f>SUM(D18:G18)</f>
        <v>3427.7506659381179</v>
      </c>
      <c r="D18">
        <f>D15*D16</f>
        <v>0</v>
      </c>
      <c r="E18">
        <f>E15*E16</f>
        <v>0</v>
      </c>
      <c r="F18">
        <f>F15*F16</f>
        <v>695.69684447783607</v>
      </c>
      <c r="G18">
        <f>G15*G16</f>
        <v>2732.0538214602821</v>
      </c>
      <c r="K18">
        <f>SUM(L18:O18)</f>
        <v>3311.9870079016946</v>
      </c>
      <c r="L18">
        <f>L15*L16</f>
        <v>0</v>
      </c>
      <c r="M18">
        <f>M15*M16</f>
        <v>0</v>
      </c>
      <c r="N18">
        <f>N15*N16</f>
        <v>677.06311132169412</v>
      </c>
      <c r="O18">
        <f>O15*O16</f>
        <v>2634.9238965800005</v>
      </c>
    </row>
    <row r="20" spans="1:15" x14ac:dyDescent="0.3">
      <c r="A20" t="s">
        <v>7</v>
      </c>
      <c r="C20">
        <f>C18/C11</f>
        <v>3.7465342613500732</v>
      </c>
      <c r="I20" t="s">
        <v>7</v>
      </c>
      <c r="K20">
        <f>K18/K11</f>
        <v>3.7448180263391113</v>
      </c>
    </row>
    <row r="21" spans="1:15" x14ac:dyDescent="0.3">
      <c r="C21">
        <v>3.7465335177625589</v>
      </c>
    </row>
    <row r="23" spans="1:15" x14ac:dyDescent="0.3">
      <c r="C23" t="s">
        <v>9</v>
      </c>
    </row>
    <row r="24" spans="1:15" x14ac:dyDescent="0.3">
      <c r="D24" s="2" t="s">
        <v>10</v>
      </c>
      <c r="E24" s="5">
        <f>C11</f>
        <v>914.9124035243492</v>
      </c>
      <c r="F24" s="2"/>
      <c r="G24" s="2"/>
    </row>
    <row r="25" spans="1:15" x14ac:dyDescent="0.3">
      <c r="D25" t="s">
        <v>11</v>
      </c>
      <c r="E25">
        <f>K11</f>
        <v>884.4186779188982</v>
      </c>
    </row>
    <row r="27" spans="1:15" x14ac:dyDescent="0.3">
      <c r="D27" t="s">
        <v>12</v>
      </c>
      <c r="E27" s="6">
        <f>E25-E24</f>
        <v>-30.493725605451004</v>
      </c>
    </row>
    <row r="28" spans="1:15" x14ac:dyDescent="0.3">
      <c r="D28" t="s">
        <v>13</v>
      </c>
      <c r="E28" s="7">
        <f>E27/E24</f>
        <v>-3.3329666848963484E-2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Bond</vt:lpstr>
      <vt:lpstr>zero</vt:lpstr>
      <vt:lpstr>odd bond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Goldstein</dc:creator>
  <cp:lastModifiedBy>Michael Goldstein</cp:lastModifiedBy>
  <dcterms:created xsi:type="dcterms:W3CDTF">2025-02-06T12:17:30Z</dcterms:created>
  <dcterms:modified xsi:type="dcterms:W3CDTF">2025-02-10T23:13:09Z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2025-02-06T12:27:40Z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b8e55d63-ef72-438e-ba55-5a054feb591b</vt:lpwstr>
  </property>
  <property fmtid="{D5CDD505-2E9C-101B-9397-08002B2CF9AE}" pid="8" name="MSIP_Label_8b306a34-4f90-403b-9fff-d1d3d6603342_ContentBits">
    <vt:lpwstr>0</vt:lpwstr>
  </property>
</Properties>
</file>